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31" windowWidth="14235" windowHeight="8550" activeTab="0"/>
  </bookViews>
  <sheets>
    <sheet name="OK1CA" sheetId="1" r:id="rId1"/>
  </sheets>
  <definedNames/>
  <calcPr fullCalcOnLoad="1"/>
</workbook>
</file>

<file path=xl/comments1.xml><?xml version="1.0" encoding="utf-8"?>
<comments xmlns="http://schemas.openxmlformats.org/spreadsheetml/2006/main">
  <authors>
    <author> vladimir masek</author>
  </authors>
  <commentList>
    <comment ref="C10" authorId="0">
      <text>
        <r>
          <rPr>
            <b/>
            <sz val="8"/>
            <rFont val="Tahoma"/>
            <family val="0"/>
          </rPr>
          <t>Approx. 82% of actual SFU10,7
on 04.01.2011.
Details in [1]</t>
        </r>
        <r>
          <rPr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b/>
            <sz val="10"/>
            <rFont val="Arial"/>
            <family val="2"/>
          </rPr>
          <t>Gant≈41000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<sst xmlns="http://schemas.openxmlformats.org/spreadsheetml/2006/main" count="75" uniqueCount="71">
  <si>
    <r>
      <t>T</t>
    </r>
    <r>
      <rPr>
        <vertAlign val="subscript"/>
        <sz val="10"/>
        <rFont val="Arial"/>
        <family val="2"/>
      </rPr>
      <t>amb</t>
    </r>
    <r>
      <rPr>
        <sz val="10"/>
        <rFont val="Arial"/>
        <family val="0"/>
      </rPr>
      <t xml:space="preserve"> [K]</t>
    </r>
  </si>
  <si>
    <r>
      <t>T</t>
    </r>
    <r>
      <rPr>
        <vertAlign val="subscript"/>
        <sz val="10"/>
        <rFont val="Arial"/>
        <family val="2"/>
      </rPr>
      <t>sky</t>
    </r>
    <r>
      <rPr>
        <sz val="10"/>
        <rFont val="Arial"/>
        <family val="0"/>
      </rPr>
      <t xml:space="preserve"> [K]</t>
    </r>
  </si>
  <si>
    <r>
      <t>T</t>
    </r>
    <r>
      <rPr>
        <vertAlign val="subscript"/>
        <sz val="10"/>
        <rFont val="Arial"/>
        <family val="2"/>
      </rPr>
      <t>syst</t>
    </r>
    <r>
      <rPr>
        <sz val="10"/>
        <rFont val="Arial"/>
        <family val="0"/>
      </rPr>
      <t xml:space="preserve"> [K]</t>
    </r>
  </si>
  <si>
    <r>
      <t>T</t>
    </r>
    <r>
      <rPr>
        <vertAlign val="subscript"/>
        <sz val="10"/>
        <rFont val="Arial"/>
        <family val="2"/>
      </rPr>
      <t>spill</t>
    </r>
    <r>
      <rPr>
        <sz val="10"/>
        <rFont val="Arial"/>
        <family val="0"/>
      </rPr>
      <t xml:space="preserve"> [K]</t>
    </r>
  </si>
  <si>
    <t>Sun/CS [dB]</t>
  </si>
  <si>
    <t>Sun*/CS [dB]</t>
  </si>
  <si>
    <r>
      <t>Δ</t>
    </r>
    <r>
      <rPr>
        <sz val="10"/>
        <rFont val="Arial"/>
        <family val="0"/>
      </rPr>
      <t xml:space="preserve"> (Sun/CS)[dB]</t>
    </r>
  </si>
  <si>
    <r>
      <t>T</t>
    </r>
    <r>
      <rPr>
        <vertAlign val="subscript"/>
        <sz val="10"/>
        <rFont val="Arial"/>
        <family val="2"/>
      </rPr>
      <t>moon</t>
    </r>
    <r>
      <rPr>
        <sz val="10"/>
        <rFont val="Arial"/>
        <family val="0"/>
      </rPr>
      <t xml:space="preserve"> [K]</t>
    </r>
  </si>
  <si>
    <r>
      <t>T</t>
    </r>
    <r>
      <rPr>
        <vertAlign val="subscript"/>
        <sz val="10"/>
        <rFont val="Arial"/>
        <family val="2"/>
      </rPr>
      <t>RX</t>
    </r>
    <r>
      <rPr>
        <sz val="10"/>
        <rFont val="Arial"/>
        <family val="0"/>
      </rPr>
      <t xml:space="preserve"> [K]</t>
    </r>
  </si>
  <si>
    <r>
      <t>NF</t>
    </r>
    <r>
      <rPr>
        <vertAlign val="subscript"/>
        <sz val="10"/>
        <rFont val="Arial"/>
        <family val="2"/>
      </rPr>
      <t>RX</t>
    </r>
    <r>
      <rPr>
        <sz val="10"/>
        <rFont val="Arial"/>
        <family val="2"/>
      </rPr>
      <t xml:space="preserve"> [dB]</t>
    </r>
  </si>
  <si>
    <t>Beamwidth [° ]</t>
  </si>
  <si>
    <t>Sun eclipse</t>
  </si>
  <si>
    <t>Dish [m]</t>
  </si>
  <si>
    <t>Measured Δ [dB]</t>
  </si>
  <si>
    <t>Sun eclipse noise measurement</t>
  </si>
  <si>
    <t>at 2277 MHz on 04-Jan-2011 by OK1CA</t>
  </si>
  <si>
    <t>measured</t>
  </si>
  <si>
    <r>
      <t>*</t>
    </r>
    <r>
      <rPr>
        <sz val="8"/>
        <rFont val="Arial"/>
        <family val="0"/>
      </rPr>
      <t xml:space="preserve"> at minimum</t>
    </r>
  </si>
  <si>
    <t>estimated</t>
  </si>
  <si>
    <t>Noise decrease evaluation:</t>
  </si>
  <si>
    <t>SBS 1-1</t>
  </si>
  <si>
    <t>SBS 2-1</t>
  </si>
  <si>
    <t>Remarks</t>
  </si>
  <si>
    <t>LNA (NF=0.5dB/G=30dB) at the feed</t>
  </si>
  <si>
    <t>Full Sun</t>
  </si>
  <si>
    <t>10:00 UT</t>
  </si>
  <si>
    <t>Sun Eclipse</t>
  </si>
  <si>
    <t>08:25 UT</t>
  </si>
  <si>
    <t>Quiet Cold Sky</t>
  </si>
  <si>
    <t>10:15 UT</t>
  </si>
  <si>
    <t xml:space="preserve"> -</t>
  </si>
  <si>
    <t>Sun/CS</t>
  </si>
  <si>
    <r>
      <t>Δ</t>
    </r>
    <r>
      <rPr>
        <sz val="10"/>
        <rFont val="Arial"/>
        <family val="0"/>
      </rPr>
      <t xml:space="preserve"> (Sun/CS)</t>
    </r>
  </si>
  <si>
    <t>f = 2277 MHz, Bandwidth = 2 MHz</t>
  </si>
  <si>
    <t>Feed SBS 1-1: Prime focus dish 10m, RHCP (square septum circular feed w/o a choke)</t>
  </si>
  <si>
    <t>Feed SBS 2-1: Prime focus dish 10m, RHCP (circular septum feed with the choke)</t>
  </si>
  <si>
    <t>Beamwidth on 2.3 GHz approx. 1° /-3dB.</t>
  </si>
  <si>
    <t>Measured on 2277 MHz at BW = 2 MHz.</t>
  </si>
  <si>
    <t>max.Δ=6.9 dB</t>
  </si>
  <si>
    <t>See Fig.</t>
  </si>
  <si>
    <r>
      <t>T</t>
    </r>
    <r>
      <rPr>
        <vertAlign val="subscript"/>
        <sz val="10"/>
        <rFont val="Arial"/>
        <family val="2"/>
      </rPr>
      <t xml:space="preserve">sun rel </t>
    </r>
    <r>
      <rPr>
        <sz val="10"/>
        <rFont val="Arial"/>
        <family val="0"/>
      </rPr>
      <t>[K]</t>
    </r>
  </si>
  <si>
    <r>
      <t>T*</t>
    </r>
    <r>
      <rPr>
        <vertAlign val="subscript"/>
        <sz val="10"/>
        <rFont val="Arial"/>
        <family val="2"/>
      </rPr>
      <t>sun</t>
    </r>
    <r>
      <rPr>
        <sz val="10"/>
        <rFont val="Arial"/>
        <family val="0"/>
      </rPr>
      <t xml:space="preserve"> rel [K]</t>
    </r>
  </si>
  <si>
    <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</si>
  <si>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Gant [dBi]</t>
  </si>
  <si>
    <r>
      <t>A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 xml:space="preserve"> ant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</si>
  <si>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[W/m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/Hz]</t>
    </r>
  </si>
  <si>
    <r>
      <t>[dBm/m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/Hz]</t>
    </r>
  </si>
  <si>
    <r>
      <t>SF</t>
    </r>
    <r>
      <rPr>
        <vertAlign val="subscript"/>
        <sz val="10"/>
        <rFont val="Arial"/>
        <family val="2"/>
      </rPr>
      <t>2300 MHz</t>
    </r>
  </si>
  <si>
    <t>[dBm/m2/Hz]</t>
  </si>
  <si>
    <t>[dBm/Hz]</t>
  </si>
  <si>
    <t xml:space="preserve">Rcvd sun pwr </t>
  </si>
  <si>
    <t>Noise background</t>
  </si>
  <si>
    <r>
      <t>NF</t>
    </r>
    <r>
      <rPr>
        <vertAlign val="subscript"/>
        <sz val="10"/>
        <rFont val="Arial"/>
        <family val="2"/>
      </rPr>
      <t>syst</t>
    </r>
    <r>
      <rPr>
        <sz val="10"/>
        <rFont val="Arial"/>
        <family val="2"/>
      </rPr>
      <t xml:space="preserve"> [dB]</t>
    </r>
  </si>
  <si>
    <t>Depends on ant diagram &amp; Az-El</t>
  </si>
  <si>
    <r>
      <t>Sun/CS</t>
    </r>
    <r>
      <rPr>
        <sz val="8"/>
        <rFont val="Arial"/>
        <family val="2"/>
      </rPr>
      <t xml:space="preserve"> measure</t>
    </r>
    <r>
      <rPr>
        <sz val="10"/>
        <rFont val="Arial"/>
        <family val="0"/>
      </rPr>
      <t>[dB]</t>
    </r>
  </si>
  <si>
    <r>
      <t xml:space="preserve">Sun/CS </t>
    </r>
    <r>
      <rPr>
        <sz val="8"/>
        <rFont val="Arial"/>
        <family val="2"/>
      </rPr>
      <t>calc.</t>
    </r>
    <r>
      <rPr>
        <sz val="10"/>
        <rFont val="Arial"/>
        <family val="0"/>
      </rPr>
      <t>[dB]</t>
    </r>
  </si>
  <si>
    <t>Rcvd ekv.Tsun [K]</t>
  </si>
  <si>
    <t>from measured Sun/CS</t>
  </si>
  <si>
    <t xml:space="preserve"> -8° C</t>
  </si>
  <si>
    <t>surface size physical</t>
  </si>
  <si>
    <t>effective surface from ant gain</t>
  </si>
  <si>
    <t>overall ant efficiency estimate</t>
  </si>
  <si>
    <t>ambient temperature</t>
  </si>
  <si>
    <t>sky temperature</t>
  </si>
  <si>
    <r>
      <t xml:space="preserve">Sun (Moon) </t>
    </r>
    <r>
      <rPr>
        <sz val="9"/>
        <rFont val="Arial"/>
        <family val="2"/>
      </rPr>
      <t>angle</t>
    </r>
    <r>
      <rPr>
        <sz val="10"/>
        <rFont val="Arial"/>
        <family val="0"/>
      </rPr>
      <t>[°]</t>
    </r>
  </si>
  <si>
    <t xml:space="preserve"> --&gt;</t>
  </si>
  <si>
    <r>
      <t>SFU</t>
    </r>
    <r>
      <rPr>
        <vertAlign val="subscript"/>
        <sz val="10"/>
        <rFont val="Arial"/>
        <family val="2"/>
      </rPr>
      <t>2300 MHz</t>
    </r>
    <r>
      <rPr>
        <sz val="10"/>
        <rFont val="Arial"/>
        <family val="2"/>
      </rPr>
      <t xml:space="preserve"> </t>
    </r>
    <r>
      <rPr>
        <sz val="11"/>
        <rFont val="Arial"/>
        <family val="2"/>
      </rPr>
      <t>[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>]</t>
    </r>
  </si>
  <si>
    <t>Table of conversion SFU 10.7 values to different radio-amateur frequency bands</t>
  </si>
  <si>
    <t>Reprinted from:</t>
  </si>
  <si>
    <r>
      <t>[</t>
    </r>
    <r>
      <rPr>
        <b/>
        <sz val="10"/>
        <rFont val="Arial"/>
        <family val="2"/>
      </rPr>
      <t>1</t>
    </r>
    <r>
      <rPr>
        <sz val="10"/>
        <rFont val="Arial"/>
        <family val="0"/>
      </rPr>
      <t>]  "Natural sources of noise" (only in czech) by OK1CA &amp; OK1DST, Proceedings from the Czech "MW seminar" 2004</t>
    </r>
  </si>
  <si>
    <r>
      <t>[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>]</t>
    </r>
    <r>
      <rPr>
        <sz val="10"/>
        <rFont val="Arial"/>
        <family val="0"/>
      </rPr>
      <t xml:space="preserve">  "Natural sources of noise" (only in czech) by OK1CA &amp; OK1DST, Proceedings from the Czech "MW seminar" 2004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</si>
</sst>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%"/>
  </numFmts>
  <fonts count="16">
    <font>
      <sz val="10"/>
      <name val="Arial"/>
      <family val="0"/>
    </font>
    <font>
      <vertAlign val="subscript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/>
    </xf>
    <xf numFmtId="172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9" fillId="0" borderId="0" xfId="0" applyFont="1" applyAlignment="1">
      <alignment wrapText="1"/>
    </xf>
    <xf numFmtId="2" fontId="0" fillId="0" borderId="0" xfId="0" applyNumberFormat="1" applyAlignment="1">
      <alignment/>
    </xf>
    <xf numFmtId="172" fontId="0" fillId="0" borderId="0" xfId="0" applyNumberFormat="1" applyFill="1" applyAlignment="1">
      <alignment wrapText="1"/>
    </xf>
    <xf numFmtId="9" fontId="0" fillId="2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2" borderId="0" xfId="0" applyNumberFormat="1" applyFill="1" applyAlignment="1">
      <alignment/>
    </xf>
    <xf numFmtId="2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1" fontId="0" fillId="0" borderId="0" xfId="0" applyNumberForma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50</xdr:row>
      <xdr:rowOff>0</xdr:rowOff>
    </xdr:from>
    <xdr:to>
      <xdr:col>15</xdr:col>
      <xdr:colOff>342900</xdr:colOff>
      <xdr:row>71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486775"/>
          <a:ext cx="793432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6</xdr:row>
      <xdr:rowOff>114300</xdr:rowOff>
    </xdr:from>
    <xdr:to>
      <xdr:col>22</xdr:col>
      <xdr:colOff>409575</xdr:colOff>
      <xdr:row>25</xdr:row>
      <xdr:rowOff>57150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l="18170" t="35939" r="22203" b="15698"/>
        <a:stretch>
          <a:fillRect/>
        </a:stretch>
      </xdr:blipFill>
      <xdr:spPr>
        <a:xfrm>
          <a:off x="7077075" y="1095375"/>
          <a:ext cx="5800725" cy="3324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22</xdr:col>
      <xdr:colOff>381000</xdr:colOff>
      <xdr:row>8</xdr:row>
      <xdr:rowOff>9525</xdr:rowOff>
    </xdr:from>
    <xdr:to>
      <xdr:col>25</xdr:col>
      <xdr:colOff>76200</xdr:colOff>
      <xdr:row>19</xdr:row>
      <xdr:rowOff>57150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rcRect l="78091" t="49658" r="9474" b="27891"/>
        <a:stretch>
          <a:fillRect/>
        </a:stretch>
      </xdr:blipFill>
      <xdr:spPr>
        <a:xfrm>
          <a:off x="12849225" y="1390650"/>
          <a:ext cx="1524000" cy="1943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"/>
  <sheetViews>
    <sheetView tabSelected="1" workbookViewId="0" topLeftCell="A1">
      <selection activeCell="O37" sqref="O37"/>
    </sheetView>
  </sheetViews>
  <sheetFormatPr defaultColWidth="9.140625" defaultRowHeight="12.75"/>
  <cols>
    <col min="2" max="2" width="17.57421875" style="0" customWidth="1"/>
    <col min="3" max="3" width="7.140625" style="0" customWidth="1"/>
    <col min="4" max="4" width="2.00390625" style="0" customWidth="1"/>
    <col min="5" max="5" width="10.7109375" style="0" customWidth="1"/>
    <col min="6" max="6" width="4.421875" style="0" customWidth="1"/>
    <col min="7" max="8" width="4.57421875" style="0" customWidth="1"/>
    <col min="9" max="9" width="6.421875" style="0" customWidth="1"/>
    <col min="11" max="11" width="10.7109375" style="0" customWidth="1"/>
  </cols>
  <sheetData>
    <row r="1" ht="12.75">
      <c r="B1" s="7" t="s">
        <v>14</v>
      </c>
    </row>
    <row r="2" spans="2:9" ht="12.75">
      <c r="B2" s="7" t="s">
        <v>15</v>
      </c>
      <c r="C2" s="7"/>
      <c r="D2" s="7"/>
      <c r="E2" s="7"/>
      <c r="F2" s="7"/>
      <c r="G2" s="7"/>
      <c r="H2" s="7"/>
      <c r="I2" s="7"/>
    </row>
    <row r="3" ht="7.5" customHeight="1"/>
    <row r="4" spans="2:7" ht="14.25">
      <c r="B4" t="s">
        <v>12</v>
      </c>
      <c r="C4">
        <v>10</v>
      </c>
      <c r="E4">
        <f>3.14*C4^2/4</f>
        <v>78.5</v>
      </c>
      <c r="F4" t="s">
        <v>42</v>
      </c>
      <c r="G4" s="33" t="s">
        <v>59</v>
      </c>
    </row>
    <row r="5" spans="2:7" ht="14.25">
      <c r="B5" t="s">
        <v>43</v>
      </c>
      <c r="C5" s="5">
        <v>46</v>
      </c>
      <c r="E5" s="5">
        <f>((10^(C5/10))/((4*3.14/(0.13^2))))</f>
        <v>53.56696801237346</v>
      </c>
      <c r="F5" t="s">
        <v>42</v>
      </c>
      <c r="G5" s="33" t="s">
        <v>60</v>
      </c>
    </row>
    <row r="6" spans="2:14" ht="15.75">
      <c r="B6" t="s">
        <v>44</v>
      </c>
      <c r="C6" s="5">
        <f>E6*E4</f>
        <v>54.949999999999996</v>
      </c>
      <c r="E6" s="23">
        <v>0.7</v>
      </c>
      <c r="G6" s="33" t="s">
        <v>61</v>
      </c>
      <c r="N6" s="35" t="s">
        <v>67</v>
      </c>
    </row>
    <row r="7" spans="2:7" ht="15.75">
      <c r="B7" t="s">
        <v>0</v>
      </c>
      <c r="C7" s="4">
        <v>265</v>
      </c>
      <c r="E7" s="29" t="s">
        <v>58</v>
      </c>
      <c r="G7" s="33" t="s">
        <v>62</v>
      </c>
    </row>
    <row r="8" spans="2:7" ht="15.75">
      <c r="B8" t="s">
        <v>1</v>
      </c>
      <c r="C8" s="4">
        <v>5</v>
      </c>
      <c r="G8" s="33" t="s">
        <v>63</v>
      </c>
    </row>
    <row r="9" spans="2:3" ht="12.75">
      <c r="B9" t="s">
        <v>64</v>
      </c>
      <c r="C9" s="9">
        <v>0.5</v>
      </c>
    </row>
    <row r="10" spans="2:10" ht="15.75">
      <c r="B10" t="s">
        <v>66</v>
      </c>
      <c r="C10" s="34">
        <f>91*0.825</f>
        <v>75.075</v>
      </c>
      <c r="E10">
        <f>10^-22</f>
        <v>1E-22</v>
      </c>
      <c r="F10" s="17" t="s">
        <v>45</v>
      </c>
      <c r="H10" s="7" t="s">
        <v>65</v>
      </c>
      <c r="I10">
        <f>(10*LOG10(E10))+30</f>
        <v>-190</v>
      </c>
      <c r="J10" s="17" t="s">
        <v>46</v>
      </c>
    </row>
    <row r="11" spans="2:26" s="18" customFormat="1" ht="15.75">
      <c r="B11" s="18" t="s">
        <v>47</v>
      </c>
      <c r="C11" s="19">
        <f>10*LOG10(C10)+I10</f>
        <v>-171.24504659128982</v>
      </c>
      <c r="F11" s="17" t="s">
        <v>48</v>
      </c>
      <c r="J11" s="20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2:26" s="18" customFormat="1" ht="12.75">
      <c r="B12" s="20" t="s">
        <v>50</v>
      </c>
      <c r="C12" s="19">
        <f>C11+10*LOG10(C6)</f>
        <v>-153.84536962369472</v>
      </c>
      <c r="F12" s="17" t="s">
        <v>49</v>
      </c>
      <c r="J12" s="20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2:26" s="18" customFormat="1" ht="12.75">
      <c r="B13" s="20" t="s">
        <v>51</v>
      </c>
      <c r="C13" s="22">
        <f>-174+F22</f>
        <v>-173.38139818693818</v>
      </c>
      <c r="F13" s="17" t="s">
        <v>49</v>
      </c>
      <c r="J13" s="20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2:26" s="18" customFormat="1" ht="12.75">
      <c r="B14" s="20" t="s">
        <v>56</v>
      </c>
      <c r="C14" s="24">
        <f>(10^((C12+174)/10)-1)*C22</f>
        <v>4163.145266476801</v>
      </c>
      <c r="F14" s="17"/>
      <c r="J14" s="20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2:26" s="18" customFormat="1" ht="12.75">
      <c r="B15" t="s">
        <v>55</v>
      </c>
      <c r="C15" s="22">
        <f>C12-C13</f>
        <v>19.536028563243462</v>
      </c>
      <c r="F15" s="17"/>
      <c r="J15" s="20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2:26" s="18" customFormat="1" ht="12.75">
      <c r="B16" t="s">
        <v>54</v>
      </c>
      <c r="C16" s="22">
        <v>20</v>
      </c>
      <c r="F16" s="17"/>
      <c r="J16" s="20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6:10" ht="12.75">
      <c r="F17" s="17"/>
      <c r="J17" s="17"/>
    </row>
    <row r="18" spans="2:10" ht="15.75">
      <c r="B18" t="s">
        <v>7</v>
      </c>
      <c r="C18" s="4">
        <v>220</v>
      </c>
      <c r="E18" s="26"/>
      <c r="F18" s="31"/>
      <c r="G18" s="32"/>
      <c r="H18" s="32"/>
      <c r="I18" s="27"/>
      <c r="J18" s="25"/>
    </row>
    <row r="20" spans="2:6" ht="15.75">
      <c r="B20" t="s">
        <v>8</v>
      </c>
      <c r="C20" s="1">
        <f>(10^(F20/10)-1)*C7</f>
        <v>25.56672197794405</v>
      </c>
      <c r="D20" s="1"/>
      <c r="E20" t="s">
        <v>9</v>
      </c>
      <c r="F20" s="6">
        <v>0.4</v>
      </c>
    </row>
    <row r="21" spans="2:7" ht="15.75">
      <c r="B21" t="s">
        <v>3</v>
      </c>
      <c r="C21" s="4">
        <v>15</v>
      </c>
      <c r="G21" s="33" t="s">
        <v>53</v>
      </c>
    </row>
    <row r="22" spans="2:6" ht="15.75">
      <c r="B22" t="s">
        <v>2</v>
      </c>
      <c r="C22" s="1">
        <f>C20+C21</f>
        <v>40.56672197794405</v>
      </c>
      <c r="D22" s="1"/>
      <c r="E22" t="s">
        <v>52</v>
      </c>
      <c r="F22" s="21">
        <f>10*LOG10((C22/C7)+1)</f>
        <v>0.6186018130618276</v>
      </c>
    </row>
    <row r="24" spans="2:5" ht="12.75">
      <c r="B24" t="s">
        <v>4</v>
      </c>
      <c r="C24" s="4">
        <v>20</v>
      </c>
      <c r="E24" s="33" t="s">
        <v>16</v>
      </c>
    </row>
    <row r="25" spans="2:5" ht="12.75">
      <c r="B25" t="s">
        <v>10</v>
      </c>
      <c r="C25" s="4">
        <v>1</v>
      </c>
      <c r="E25" s="33" t="s">
        <v>16</v>
      </c>
    </row>
    <row r="26" ht="12.75">
      <c r="E26" s="3"/>
    </row>
    <row r="27" ht="12.75">
      <c r="B27" s="8" t="s">
        <v>19</v>
      </c>
    </row>
    <row r="28" spans="2:26" s="25" customFormat="1" ht="15.75">
      <c r="B28" s="25" t="s">
        <v>40</v>
      </c>
      <c r="C28" s="28">
        <f>(((10^(C24/10)-1)*C22))</f>
        <v>4016.105475816461</v>
      </c>
      <c r="D28" s="28"/>
      <c r="E28" s="33" t="s">
        <v>57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2:15" ht="12.75">
      <c r="B29" t="s">
        <v>11</v>
      </c>
      <c r="C29" s="4">
        <v>0.795</v>
      </c>
      <c r="E29" s="33" t="s">
        <v>38</v>
      </c>
      <c r="O29" s="7" t="s">
        <v>68</v>
      </c>
    </row>
    <row r="30" spans="2:15" ht="15.75">
      <c r="B30" t="s">
        <v>41</v>
      </c>
      <c r="C30" s="1">
        <f>(1-C29)*C28</f>
        <v>823.3016225423744</v>
      </c>
      <c r="D30" s="1"/>
      <c r="E30" s="33" t="s">
        <v>17</v>
      </c>
      <c r="O30" s="36" t="s">
        <v>70</v>
      </c>
    </row>
    <row r="31" spans="2:5" ht="12.75">
      <c r="B31" t="s">
        <v>5</v>
      </c>
      <c r="C31" s="5">
        <f>10*LOG10((C30+C18+((C25^2)/((C9^2)*(2-C29)))*C8)/(C22+C8))</f>
        <v>13.666167498483421</v>
      </c>
      <c r="D31" s="1"/>
      <c r="E31" s="33" t="s">
        <v>17</v>
      </c>
    </row>
    <row r="32" spans="2:5" ht="12.75">
      <c r="B32" s="2" t="s">
        <v>6</v>
      </c>
      <c r="C32" s="5">
        <f>C24-C31</f>
        <v>6.333832501516579</v>
      </c>
      <c r="D32" s="1"/>
      <c r="E32" s="33" t="s">
        <v>18</v>
      </c>
    </row>
    <row r="33" spans="2:5" ht="12.75">
      <c r="B33" s="7" t="s">
        <v>13</v>
      </c>
      <c r="C33" s="30">
        <v>5.5</v>
      </c>
      <c r="E33" s="33" t="s">
        <v>39</v>
      </c>
    </row>
    <row r="36" spans="2:21" ht="12.75">
      <c r="B36" s="10" t="s">
        <v>22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2:21" ht="12.75">
      <c r="B37" s="2" t="s">
        <v>33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2:21" ht="12.75">
      <c r="B38" s="2" t="s">
        <v>23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2:21" ht="12.75">
      <c r="B39" s="11" t="s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2:21" ht="12.75">
      <c r="B40" s="11" t="s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2:21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2:21" ht="12.75">
      <c r="B42" s="11" t="s">
        <v>36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2:21" ht="12.75">
      <c r="B43" s="11" t="s">
        <v>37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2:21" ht="12.75"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2:21" ht="12.75">
      <c r="B45" s="14" t="s">
        <v>24</v>
      </c>
      <c r="C45" s="2"/>
      <c r="D45" s="2"/>
      <c r="E45" s="14" t="s">
        <v>26</v>
      </c>
      <c r="F45" s="2"/>
      <c r="G45" s="2"/>
      <c r="H45" s="2"/>
      <c r="I45" s="14" t="s">
        <v>28</v>
      </c>
      <c r="J45" s="14" t="s">
        <v>31</v>
      </c>
      <c r="K45" s="2" t="s">
        <v>32</v>
      </c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2:21" ht="12.75">
      <c r="B46" s="13" t="s">
        <v>25</v>
      </c>
      <c r="C46" s="2"/>
      <c r="D46" s="2"/>
      <c r="E46" s="13" t="s">
        <v>27</v>
      </c>
      <c r="F46" s="2"/>
      <c r="G46" s="2"/>
      <c r="H46" s="2"/>
      <c r="I46" s="13" t="s">
        <v>29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2:21" ht="12.75">
      <c r="B47" s="12">
        <v>1</v>
      </c>
      <c r="C47" s="2"/>
      <c r="D47" s="2"/>
      <c r="E47" s="12">
        <v>0.795</v>
      </c>
      <c r="F47" s="2"/>
      <c r="G47" s="2"/>
      <c r="H47" s="2"/>
      <c r="I47" s="13" t="s">
        <v>30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2.75">
      <c r="A48" t="s">
        <v>20</v>
      </c>
      <c r="B48" s="5">
        <v>-96.1</v>
      </c>
      <c r="C48" s="15"/>
      <c r="D48" s="15"/>
      <c r="E48" s="5">
        <v>-100.7</v>
      </c>
      <c r="F48" s="15"/>
      <c r="G48" s="15"/>
      <c r="H48" s="15"/>
      <c r="I48" s="16">
        <v>-116.1</v>
      </c>
      <c r="J48" s="15">
        <v>20</v>
      </c>
      <c r="K48" s="15">
        <f>E48-B48</f>
        <v>-4.6000000000000085</v>
      </c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.75">
      <c r="A49" t="s">
        <v>21</v>
      </c>
      <c r="B49" s="5">
        <v>-92</v>
      </c>
      <c r="C49" s="15"/>
      <c r="D49" s="15"/>
      <c r="E49" s="5">
        <v>-97</v>
      </c>
      <c r="F49" s="15"/>
      <c r="G49" s="15"/>
      <c r="H49" s="15"/>
      <c r="I49" s="16">
        <v>-112</v>
      </c>
      <c r="J49" s="15">
        <v>20</v>
      </c>
      <c r="K49" s="15">
        <f>E49-B49</f>
        <v>-5</v>
      </c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2:21" ht="12.75">
      <c r="B50" s="12"/>
      <c r="C50" s="2"/>
      <c r="D50" s="2"/>
      <c r="E50" s="1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ht="12.75">
      <c r="B51" s="37"/>
    </row>
    <row r="52" ht="12.75">
      <c r="B52" s="37"/>
    </row>
    <row r="53" ht="12.75">
      <c r="B53" s="37"/>
    </row>
    <row r="54" ht="12.75">
      <c r="B54" s="37"/>
    </row>
    <row r="55" ht="12.75">
      <c r="B55" s="37"/>
    </row>
    <row r="56" ht="12.75">
      <c r="B56" s="37"/>
    </row>
    <row r="57" ht="12.75">
      <c r="B57" s="37"/>
    </row>
    <row r="58" ht="12.75">
      <c r="B58" s="37"/>
    </row>
    <row r="59" ht="12.75">
      <c r="B59" s="37"/>
    </row>
    <row r="60" ht="12.75">
      <c r="B60" s="37"/>
    </row>
    <row r="61" ht="12.75">
      <c r="B61" s="37"/>
    </row>
    <row r="62" ht="12.75">
      <c r="B62" s="37"/>
    </row>
    <row r="63" ht="12.75">
      <c r="B63" s="37"/>
    </row>
    <row r="64" ht="12.75">
      <c r="B64" s="37"/>
    </row>
    <row r="65" ht="12.75">
      <c r="B65" s="37"/>
    </row>
    <row r="66" ht="12.75">
      <c r="B66" s="37"/>
    </row>
    <row r="67" ht="12.75">
      <c r="B67" s="37"/>
    </row>
    <row r="68" ht="12.75">
      <c r="B68" s="37"/>
    </row>
    <row r="69" ht="12.75">
      <c r="B69" s="37"/>
    </row>
    <row r="75" ht="12.75">
      <c r="B75" t="s">
        <v>69</v>
      </c>
    </row>
  </sheetData>
  <mergeCells count="1">
    <mergeCell ref="B51:B69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vladimir masek</dc:creator>
  <cp:keywords/>
  <dc:description/>
  <cp:lastModifiedBy>Zdenek Samek</cp:lastModifiedBy>
  <dcterms:created xsi:type="dcterms:W3CDTF">2011-01-04T16:50:21Z</dcterms:created>
  <dcterms:modified xsi:type="dcterms:W3CDTF">2011-01-06T22:14:25Z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